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1" r:id="rId1"/>
  </sheets>
  <definedNames>
    <definedName name="_xlnm._FilterDatabase" localSheetId="0" hidden="1">'1'!$A$4:$K$55</definedName>
    <definedName name="_xlnm.Print_Titles" localSheetId="0">'1'!$3:$4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<sst xmlns="http://schemas.openxmlformats.org/spreadsheetml/2006/main" count="125" uniqueCount="84">
  <si>
    <t>附件</t>
  </si>
  <si>
    <t>新罗区2025年第四批乡村振兴示范创建资金安排表</t>
  </si>
  <si>
    <t>序号</t>
  </si>
  <si>
    <t>示范镇/示范村
创建对象</t>
  </si>
  <si>
    <t>项目名称</t>
  </si>
  <si>
    <t>示范创建资金补助金额
（万元）</t>
  </si>
  <si>
    <t>是否为民办实事项目</t>
  </si>
  <si>
    <t>已拨付第一批示范创建资金（万元）</t>
  </si>
  <si>
    <t>已拨付第二批示范创建资金（万元）</t>
  </si>
  <si>
    <t>已拨付第三批示范创建资金（万元）</t>
  </si>
  <si>
    <t>第四批示范创建资金
（万元）</t>
  </si>
  <si>
    <t>其他</t>
  </si>
  <si>
    <t>东肖街道</t>
  </si>
  <si>
    <t>东肖镇后田研学基地项目</t>
  </si>
  <si>
    <t>是</t>
  </si>
  <si>
    <t>东肖街道乡村振兴示范线路文化塑造项目</t>
  </si>
  <si>
    <t>联邦村农业文旅产业园</t>
  </si>
  <si>
    <t>菜园村灌溉水渠修缮</t>
  </si>
  <si>
    <t>乡村振兴文旅线路提升</t>
  </si>
  <si>
    <t>新四军二支队司令部旧址部分修缮工程</t>
  </si>
  <si>
    <t>东肖镇合计</t>
  </si>
  <si>
    <t>东肖街道东堀村</t>
  </si>
  <si>
    <t>台湾超市优化提升项目</t>
  </si>
  <si>
    <t>东堀村智慧文旅项目一期</t>
  </si>
  <si>
    <t>东堀村良民厝农业观光园</t>
  </si>
  <si>
    <t>东堀村共享森林项目</t>
  </si>
  <si>
    <t>东堀村合计</t>
  </si>
  <si>
    <t>小池镇培斜村</t>
  </si>
  <si>
    <t>培斜村振兴车间项目</t>
  </si>
  <si>
    <t>培斜太阳能路灯建设工程</t>
  </si>
  <si>
    <t>培斜村海峡两岸培训及研学基地提升项目</t>
  </si>
  <si>
    <t>培斜村合计</t>
  </si>
  <si>
    <t>江山镇山塘村</t>
  </si>
  <si>
    <t>山塘村综合文化服务中心</t>
  </si>
  <si>
    <t>山塘村合计</t>
  </si>
  <si>
    <r>
      <rPr>
        <sz val="11"/>
        <rFont val="仿宋_GB2312"/>
        <charset val="134"/>
      </rPr>
      <t>江山镇铜</t>
    </r>
    <r>
      <rPr>
        <sz val="11"/>
        <rFont val="宋体"/>
        <charset val="134"/>
      </rPr>
      <t>砵</t>
    </r>
    <r>
      <rPr>
        <sz val="11"/>
        <rFont val="仿宋_GB2312"/>
        <charset val="134"/>
      </rPr>
      <t>村</t>
    </r>
  </si>
  <si>
    <r>
      <rPr>
        <sz val="11"/>
        <rFont val="仿宋_GB2312"/>
        <charset val="134"/>
      </rPr>
      <t>江山镇铜</t>
    </r>
    <r>
      <rPr>
        <sz val="11"/>
        <rFont val="宋体"/>
        <charset val="134"/>
      </rPr>
      <t>砵</t>
    </r>
    <r>
      <rPr>
        <sz val="11"/>
        <rFont val="仿宋_GB2312"/>
        <charset val="134"/>
      </rPr>
      <t>村铜城共富工坊</t>
    </r>
  </si>
  <si>
    <r>
      <rPr>
        <sz val="11"/>
        <rFont val="仿宋_GB2312"/>
        <charset val="134"/>
      </rPr>
      <t>铜</t>
    </r>
    <r>
      <rPr>
        <sz val="11"/>
        <rFont val="宋体"/>
        <charset val="134"/>
      </rPr>
      <t>砵</t>
    </r>
    <r>
      <rPr>
        <sz val="11"/>
        <rFont val="仿宋_GB2312"/>
        <charset val="134"/>
      </rPr>
      <t>村渔业绿色循环工厂化养殖项目</t>
    </r>
  </si>
  <si>
    <t>古村落保护</t>
  </si>
  <si>
    <t>350万元从其他部门资金中已拨付</t>
  </si>
  <si>
    <t>铜钵村合计</t>
  </si>
  <si>
    <t>雁石镇益坑村</t>
  </si>
  <si>
    <t>中小学劳动教育实践基地停车场及配套设施建设</t>
  </si>
  <si>
    <t>益坑村合计</t>
  </si>
  <si>
    <t>雁石镇厦中村</t>
  </si>
  <si>
    <t>厦中村农业大棚建设项目</t>
  </si>
  <si>
    <t>厦中村生产配套驿站建设项目</t>
  </si>
  <si>
    <t>科普长廊右侧耕地复垦项目</t>
  </si>
  <si>
    <t>厦中村合计</t>
  </si>
  <si>
    <t>白沙镇岩下村</t>
  </si>
  <si>
    <t>岩下村白羽肉鸡养殖基地建设项目</t>
  </si>
  <si>
    <t>岩下村合计</t>
  </si>
  <si>
    <t>苏坂镇易家邦村</t>
  </si>
  <si>
    <t>易家邦村东坂百亩烟稻轮作示范区基础设施提升改造项目</t>
  </si>
  <si>
    <t>易家邦村合计</t>
  </si>
  <si>
    <t>大池镇大东村</t>
  </si>
  <si>
    <t>隔里生产道路提升项目</t>
  </si>
  <si>
    <t>大东村合计</t>
  </si>
  <si>
    <t>大池镇黄美村</t>
  </si>
  <si>
    <t>农田整改溪西片区</t>
  </si>
  <si>
    <t>大池镇黄美花生产业综合提升项目</t>
  </si>
  <si>
    <t>150万元从其他部门资金中已拨付</t>
  </si>
  <si>
    <t>黄美村合计</t>
  </si>
  <si>
    <t>铁山街道林邦村</t>
  </si>
  <si>
    <t>林邦村大圳头水坝修建项目</t>
  </si>
  <si>
    <t>2024年剩余示范创建资金修建</t>
  </si>
  <si>
    <t xml:space="preserve">数字乡村综合服务平台
</t>
  </si>
  <si>
    <t>九龙江防洪工程龙岩段（二期）新罗区林邦堤段</t>
  </si>
  <si>
    <t>633.1万元从其他部门资金中已拨付</t>
  </si>
  <si>
    <t>林邦村合计</t>
  </si>
  <si>
    <t>红坊镇平洋村</t>
  </si>
  <si>
    <t>平洋村人饮安全提升改造项目</t>
  </si>
  <si>
    <t>数字乡村建设</t>
  </si>
  <si>
    <t>平洋“小红船”产业园</t>
  </si>
  <si>
    <t>平洋村合计</t>
  </si>
  <si>
    <t>岩山镇莱山村</t>
  </si>
  <si>
    <t>莱山村稻谷及芙蓉李烘烤厂</t>
  </si>
  <si>
    <t>莱山村仙亭厝至大丁坑路灯建设项目</t>
  </si>
  <si>
    <t>莱山村合计</t>
  </si>
  <si>
    <t>适中镇仁和村</t>
  </si>
  <si>
    <t>肉鸽养殖基地</t>
  </si>
  <si>
    <t>仁和村合计</t>
  </si>
  <si>
    <t>合计</t>
  </si>
  <si>
    <t>共计1133.1万元已从其他部门资金中拨付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</si>
</sst>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6"/>
      <name val="方正小标宋简体"/>
      <charset val="134"/>
    </font>
    <font>
      <sz val="11"/>
      <name val="楷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b/>
      <sz val="11"/>
      <color theme="9" tint="0.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1" fillId="0" borderId="0" xfId="0" applyFont="1" applyFill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Protection="1">
      <alignment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49" applyFont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justify" vertical="center" wrapText="1"/>
    </xf>
    <xf numFmtId="176" fontId="7" fillId="0" borderId="1" xfId="49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B0F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5"/>
  <sheetViews>
    <sheetView tabSelected="1" workbookViewId="0">
      <pane ySplit="4" topLeftCell="A42" activePane="bottomLeft" state="frozen"/>
      <selection/>
      <selection pane="bottomLeft" activeCell="M51" sqref="M51"/>
    </sheetView>
  </sheetViews>
  <sheetFormatPr defaultColWidth="9" defaultRowHeight="14.25"/>
  <cols>
    <col min="1" max="1" width="9.99166666666667" style="6" customWidth="1"/>
    <col min="2" max="2" width="15.225" style="7" customWidth="1"/>
    <col min="3" max="3" width="23.5333333333333" style="7" customWidth="1"/>
    <col min="4" max="4" width="12.2" style="8" customWidth="1"/>
    <col min="5" max="5" width="14.2583333333333" style="9" customWidth="1"/>
    <col min="6" max="8" width="17.0333333333333" style="9" customWidth="1"/>
    <col min="9" max="9" width="18.875" style="9" customWidth="1"/>
    <col min="10" max="10" width="16.25" style="10" customWidth="1"/>
    <col min="11" max="11" width="9" style="1"/>
    <col min="13" max="13" width="10.375"/>
  </cols>
  <sheetData>
    <row r="1" s="1" customFormat="1" spans="1:10">
      <c r="A1" s="11" t="s">
        <v>0</v>
      </c>
      <c r="B1" s="11"/>
      <c r="C1" s="12"/>
      <c r="D1" s="13"/>
      <c r="E1" s="14"/>
      <c r="F1" s="14"/>
      <c r="G1" s="14"/>
      <c r="H1" s="14"/>
      <c r="I1" s="14"/>
      <c r="J1" s="15"/>
    </row>
    <row r="2" s="1" customFormat="1" ht="34.5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="1" customFormat="1" ht="23" customHeight="1" spans="1:10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7" t="s">
        <v>11</v>
      </c>
    </row>
    <row r="4" s="1" customFormat="1" ht="23" customHeight="1" spans="1:10">
      <c r="A4" s="17"/>
      <c r="B4" s="17"/>
      <c r="C4" s="17"/>
      <c r="D4" s="17"/>
      <c r="E4" s="17"/>
      <c r="F4" s="19"/>
      <c r="G4" s="19"/>
      <c r="H4" s="19"/>
      <c r="I4" s="19"/>
      <c r="J4" s="17"/>
    </row>
    <row r="5" s="1" customFormat="1" ht="13.5" spans="1:10">
      <c r="A5" s="20">
        <v>1</v>
      </c>
      <c r="B5" s="21" t="s">
        <v>12</v>
      </c>
      <c r="C5" s="22" t="s">
        <v>13</v>
      </c>
      <c r="D5" s="23">
        <v>100</v>
      </c>
      <c r="E5" s="20" t="s">
        <v>14</v>
      </c>
      <c r="F5" s="20">
        <v>78.4056</v>
      </c>
      <c r="G5" s="20"/>
      <c r="H5" s="20">
        <v>0</v>
      </c>
      <c r="I5" s="20">
        <f t="shared" ref="I5:I10" si="0">D5-F5-G5-H5</f>
        <v>21.5944</v>
      </c>
      <c r="J5" s="24"/>
    </row>
    <row r="6" s="1" customFormat="1" ht="27" spans="1:10">
      <c r="A6" s="20">
        <v>2</v>
      </c>
      <c r="B6" s="21" t="s">
        <v>12</v>
      </c>
      <c r="C6" s="20" t="s">
        <v>15</v>
      </c>
      <c r="D6" s="25">
        <v>45</v>
      </c>
      <c r="E6" s="20" t="s">
        <v>14</v>
      </c>
      <c r="F6" s="20">
        <v>0</v>
      </c>
      <c r="G6" s="20"/>
      <c r="H6" s="20">
        <v>45</v>
      </c>
      <c r="I6" s="20">
        <f t="shared" si="0"/>
        <v>0</v>
      </c>
      <c r="J6" s="26"/>
    </row>
    <row r="7" s="1" customFormat="1" ht="13.5" spans="1:10">
      <c r="A7" s="20">
        <v>3</v>
      </c>
      <c r="B7" s="21" t="s">
        <v>12</v>
      </c>
      <c r="C7" s="20" t="s">
        <v>16</v>
      </c>
      <c r="D7" s="25">
        <v>40</v>
      </c>
      <c r="E7" s="20" t="s">
        <v>14</v>
      </c>
      <c r="F7" s="20">
        <v>32</v>
      </c>
      <c r="G7" s="20"/>
      <c r="H7" s="20">
        <v>0</v>
      </c>
      <c r="I7" s="20">
        <f t="shared" si="0"/>
        <v>8</v>
      </c>
      <c r="J7" s="26"/>
    </row>
    <row r="8" s="1" customFormat="1" ht="13.5" spans="1:10">
      <c r="A8" s="20">
        <v>4</v>
      </c>
      <c r="B8" s="21" t="s">
        <v>12</v>
      </c>
      <c r="C8" s="22" t="s">
        <v>17</v>
      </c>
      <c r="D8" s="22">
        <v>15</v>
      </c>
      <c r="E8" s="20" t="s">
        <v>14</v>
      </c>
      <c r="F8" s="20">
        <f>D8*0.3</f>
        <v>4.5</v>
      </c>
      <c r="G8" s="20"/>
      <c r="H8" s="20">
        <v>0</v>
      </c>
      <c r="I8" s="20">
        <f t="shared" si="0"/>
        <v>10.5</v>
      </c>
      <c r="J8" s="24"/>
    </row>
    <row r="9" s="1" customFormat="1" ht="13.5" spans="1:10">
      <c r="A9" s="20">
        <v>5</v>
      </c>
      <c r="B9" s="21" t="s">
        <v>12</v>
      </c>
      <c r="C9" s="22" t="s">
        <v>18</v>
      </c>
      <c r="D9" s="22">
        <v>60</v>
      </c>
      <c r="E9" s="20" t="s">
        <v>14</v>
      </c>
      <c r="F9" s="20">
        <v>18</v>
      </c>
      <c r="G9" s="20"/>
      <c r="H9" s="20">
        <v>0</v>
      </c>
      <c r="I9" s="20">
        <f t="shared" si="0"/>
        <v>42</v>
      </c>
      <c r="J9" s="24"/>
    </row>
    <row r="10" s="2" customFormat="1" ht="27" spans="1:10">
      <c r="A10" s="20">
        <v>6</v>
      </c>
      <c r="B10" s="21" t="s">
        <v>12</v>
      </c>
      <c r="C10" s="22" t="s">
        <v>19</v>
      </c>
      <c r="D10" s="22">
        <v>40</v>
      </c>
      <c r="E10" s="20" t="s">
        <v>14</v>
      </c>
      <c r="F10" s="20">
        <v>12</v>
      </c>
      <c r="G10" s="20"/>
      <c r="H10" s="20">
        <v>0</v>
      </c>
      <c r="I10" s="20">
        <f t="shared" si="0"/>
        <v>28</v>
      </c>
      <c r="J10" s="24"/>
    </row>
    <row r="11" s="3" customFormat="1" ht="13.5" spans="1:10">
      <c r="A11" s="27" t="s">
        <v>20</v>
      </c>
      <c r="B11" s="28"/>
      <c r="C11" s="28"/>
      <c r="D11" s="29">
        <f>SUM(D5:D10)</f>
        <v>300</v>
      </c>
      <c r="E11" s="29"/>
      <c r="F11" s="29">
        <f>SUM(F5:F10)</f>
        <v>144.9056</v>
      </c>
      <c r="G11" s="29">
        <f>SUM(G5:G10)</f>
        <v>0</v>
      </c>
      <c r="H11" s="29">
        <f>SUM(H5:H10)</f>
        <v>45</v>
      </c>
      <c r="I11" s="29">
        <f>SUM(I5:I10)</f>
        <v>110.0944</v>
      </c>
      <c r="J11" s="29"/>
    </row>
    <row r="12" s="4" customFormat="1" ht="13.5" spans="1:10">
      <c r="A12" s="20">
        <v>7</v>
      </c>
      <c r="B12" s="30" t="s">
        <v>21</v>
      </c>
      <c r="C12" s="31" t="s">
        <v>22</v>
      </c>
      <c r="D12" s="31">
        <v>95</v>
      </c>
      <c r="E12" s="20"/>
      <c r="F12" s="20">
        <v>28.5</v>
      </c>
      <c r="G12" s="20"/>
      <c r="H12" s="20">
        <f>D12*0.5-F12-G12</f>
        <v>19</v>
      </c>
      <c r="I12" s="20">
        <f>D12-F12-G12-H12</f>
        <v>47.5</v>
      </c>
      <c r="J12" s="30"/>
    </row>
    <row r="13" s="4" customFormat="1" ht="13.5" spans="1:10">
      <c r="A13" s="20">
        <v>8</v>
      </c>
      <c r="B13" s="30" t="s">
        <v>21</v>
      </c>
      <c r="C13" s="31" t="s">
        <v>23</v>
      </c>
      <c r="D13" s="31">
        <v>90</v>
      </c>
      <c r="E13" s="20"/>
      <c r="F13" s="20">
        <v>27</v>
      </c>
      <c r="G13" s="20"/>
      <c r="H13" s="20">
        <f>D13*0.8-F13-G13</f>
        <v>45</v>
      </c>
      <c r="I13" s="20">
        <f t="shared" ref="I13:I55" si="1">D13-F13-G13-H13</f>
        <v>18</v>
      </c>
      <c r="J13" s="30"/>
    </row>
    <row r="14" s="4" customFormat="1" ht="13.5" spans="1:10">
      <c r="A14" s="20">
        <v>9</v>
      </c>
      <c r="B14" s="30" t="s">
        <v>21</v>
      </c>
      <c r="C14" s="31" t="s">
        <v>24</v>
      </c>
      <c r="D14" s="31">
        <v>95</v>
      </c>
      <c r="E14" s="20"/>
      <c r="F14" s="20">
        <v>28.5</v>
      </c>
      <c r="G14" s="20"/>
      <c r="H14" s="20">
        <f>D14*0.8-F14-G14</f>
        <v>47.5</v>
      </c>
      <c r="I14" s="20">
        <f t="shared" si="1"/>
        <v>19</v>
      </c>
      <c r="J14" s="30"/>
    </row>
    <row r="15" s="1" customFormat="1" ht="13.5" spans="1:10">
      <c r="A15" s="20">
        <v>10</v>
      </c>
      <c r="B15" s="30" t="s">
        <v>21</v>
      </c>
      <c r="C15" s="32" t="s">
        <v>25</v>
      </c>
      <c r="D15" s="30">
        <v>90</v>
      </c>
      <c r="E15" s="20"/>
      <c r="F15" s="20">
        <v>27</v>
      </c>
      <c r="G15" s="20"/>
      <c r="H15" s="20">
        <v>0</v>
      </c>
      <c r="I15" s="20">
        <f t="shared" si="1"/>
        <v>63</v>
      </c>
      <c r="J15" s="24"/>
    </row>
    <row r="16" s="3" customFormat="1" ht="13.5" spans="1:10">
      <c r="A16" s="27" t="s">
        <v>26</v>
      </c>
      <c r="B16" s="28"/>
      <c r="C16" s="28"/>
      <c r="D16" s="29">
        <f>SUM(D12:D15)</f>
        <v>370</v>
      </c>
      <c r="E16" s="29"/>
      <c r="F16" s="33">
        <f>SUM(F12:F15)</f>
        <v>111</v>
      </c>
      <c r="G16" s="33">
        <f>SUM(G12:G15)</f>
        <v>0</v>
      </c>
      <c r="H16" s="33">
        <f>SUM(H12:H15)</f>
        <v>111.5</v>
      </c>
      <c r="I16" s="29">
        <f>SUM(I12:I15)</f>
        <v>147.5</v>
      </c>
      <c r="J16" s="34"/>
    </row>
    <row r="17" spans="1:10">
      <c r="A17" s="20">
        <v>11</v>
      </c>
      <c r="B17" s="20" t="s">
        <v>27</v>
      </c>
      <c r="C17" s="32" t="s">
        <v>28</v>
      </c>
      <c r="D17" s="32">
        <v>39</v>
      </c>
      <c r="E17" s="20" t="s">
        <v>14</v>
      </c>
      <c r="F17" s="20">
        <v>11.7</v>
      </c>
      <c r="G17" s="20"/>
      <c r="H17" s="20">
        <f>D17*0.5-F17-G17</f>
        <v>7.8</v>
      </c>
      <c r="I17" s="20">
        <f t="shared" si="1"/>
        <v>19.5</v>
      </c>
      <c r="J17" s="20"/>
    </row>
    <row r="18" spans="1:10">
      <c r="A18" s="20">
        <v>12</v>
      </c>
      <c r="B18" s="20" t="s">
        <v>27</v>
      </c>
      <c r="C18" s="30" t="s">
        <v>29</v>
      </c>
      <c r="D18" s="32">
        <v>30</v>
      </c>
      <c r="E18" s="20" t="s">
        <v>14</v>
      </c>
      <c r="F18" s="20">
        <v>9</v>
      </c>
      <c r="G18" s="20"/>
      <c r="H18" s="20">
        <f>D18*0.5-F18-G18</f>
        <v>6</v>
      </c>
      <c r="I18" s="20">
        <f t="shared" si="1"/>
        <v>15</v>
      </c>
      <c r="J18" s="20"/>
    </row>
    <row r="19" ht="27" spans="1:10">
      <c r="A19" s="20">
        <v>13</v>
      </c>
      <c r="B19" s="20" t="s">
        <v>27</v>
      </c>
      <c r="C19" s="32" t="s">
        <v>30</v>
      </c>
      <c r="D19" s="32">
        <v>90</v>
      </c>
      <c r="E19" s="20" t="s">
        <v>14</v>
      </c>
      <c r="F19" s="20">
        <v>27</v>
      </c>
      <c r="G19" s="20"/>
      <c r="H19" s="20">
        <f>D19*0.5-F19-G19</f>
        <v>18</v>
      </c>
      <c r="I19" s="20">
        <f t="shared" si="1"/>
        <v>45</v>
      </c>
      <c r="J19" s="20"/>
    </row>
    <row r="20" s="3" customFormat="1" ht="13.5" spans="1:10">
      <c r="A20" s="27" t="s">
        <v>31</v>
      </c>
      <c r="B20" s="28"/>
      <c r="C20" s="28"/>
      <c r="D20" s="29">
        <f>SUM(D17:D19)</f>
        <v>159</v>
      </c>
      <c r="E20" s="29"/>
      <c r="F20" s="33">
        <f>SUM(F17:F19)</f>
        <v>47.7</v>
      </c>
      <c r="G20" s="33">
        <f>SUM(G17:G19)</f>
        <v>0</v>
      </c>
      <c r="H20" s="33">
        <f>SUM(H17:H19)</f>
        <v>31.8</v>
      </c>
      <c r="I20" s="29">
        <f>SUM(I17:I19)</f>
        <v>79.5</v>
      </c>
      <c r="J20" s="29"/>
    </row>
    <row r="21" s="2" customFormat="1" ht="13.5" spans="1:10">
      <c r="A21" s="20">
        <v>14</v>
      </c>
      <c r="B21" s="20" t="s">
        <v>32</v>
      </c>
      <c r="C21" s="32" t="s">
        <v>33</v>
      </c>
      <c r="D21" s="32">
        <v>180</v>
      </c>
      <c r="E21" s="35"/>
      <c r="F21" s="20">
        <v>54</v>
      </c>
      <c r="G21" s="20"/>
      <c r="H21" s="20">
        <f>D21*0.3-F21-G21</f>
        <v>0</v>
      </c>
      <c r="I21" s="20">
        <f>D21-F21-G21-H21</f>
        <v>126</v>
      </c>
      <c r="J21" s="36"/>
    </row>
    <row r="22" s="3" customFormat="1" ht="13.5" spans="1:10">
      <c r="A22" s="27" t="s">
        <v>34</v>
      </c>
      <c r="B22" s="28"/>
      <c r="C22" s="28"/>
      <c r="D22" s="29">
        <f>SUM(D21)</f>
        <v>180</v>
      </c>
      <c r="E22" s="29"/>
      <c r="F22" s="33">
        <f>SUM(F21:F21)</f>
        <v>54</v>
      </c>
      <c r="G22" s="33">
        <f>SUM(G21:G21)</f>
        <v>0</v>
      </c>
      <c r="H22" s="33">
        <f>SUM(H21:H21)</f>
        <v>0</v>
      </c>
      <c r="I22" s="29">
        <f>SUM(I21:I21)</f>
        <v>126</v>
      </c>
      <c r="J22" s="29"/>
    </row>
    <row r="23" s="2" customFormat="1" ht="27" spans="1:10">
      <c r="A23" s="20">
        <v>15</v>
      </c>
      <c r="B23" s="32" t="s">
        <v>35</v>
      </c>
      <c r="C23" s="32" t="s">
        <v>36</v>
      </c>
      <c r="D23" s="20">
        <v>380</v>
      </c>
      <c r="E23" s="20"/>
      <c r="F23" s="20">
        <v>166.75</v>
      </c>
      <c r="G23" s="20">
        <v>90.24</v>
      </c>
      <c r="H23" s="20">
        <v>0</v>
      </c>
      <c r="I23" s="20">
        <f t="shared" si="1"/>
        <v>123.01</v>
      </c>
      <c r="J23" s="20"/>
    </row>
    <row r="24" s="2" customFormat="1" ht="27" spans="1:10">
      <c r="A24" s="20">
        <v>16</v>
      </c>
      <c r="B24" s="20" t="s">
        <v>35</v>
      </c>
      <c r="C24" s="20" t="s">
        <v>37</v>
      </c>
      <c r="D24" s="20">
        <v>380</v>
      </c>
      <c r="E24" s="25"/>
      <c r="F24" s="20">
        <v>114</v>
      </c>
      <c r="G24" s="20"/>
      <c r="H24" s="20">
        <f>D24*0.5-F24-G24</f>
        <v>76</v>
      </c>
      <c r="I24" s="20">
        <f t="shared" si="1"/>
        <v>190</v>
      </c>
      <c r="J24" s="25"/>
    </row>
    <row r="25" s="2" customFormat="1" ht="27" spans="1:10">
      <c r="A25" s="20">
        <v>17</v>
      </c>
      <c r="B25" s="20" t="s">
        <v>35</v>
      </c>
      <c r="C25" s="20" t="s">
        <v>38</v>
      </c>
      <c r="D25" s="20">
        <v>350</v>
      </c>
      <c r="E25" s="25"/>
      <c r="F25" s="2">
        <v>0</v>
      </c>
      <c r="G25" s="20"/>
      <c r="H25" s="20">
        <v>0</v>
      </c>
      <c r="I25" s="20">
        <v>0</v>
      </c>
      <c r="J25" s="20" t="s">
        <v>39</v>
      </c>
    </row>
    <row r="26" s="3" customFormat="1" ht="13.5" spans="1:10">
      <c r="A26" s="27" t="s">
        <v>40</v>
      </c>
      <c r="B26" s="28"/>
      <c r="C26" s="28"/>
      <c r="D26" s="29">
        <f>SUM(D23:D25)</f>
        <v>1110</v>
      </c>
      <c r="E26" s="29"/>
      <c r="F26" s="33">
        <f>SUM(F23:F25)</f>
        <v>280.75</v>
      </c>
      <c r="G26" s="33">
        <f>SUM(G23:G25)</f>
        <v>90.24</v>
      </c>
      <c r="H26" s="33">
        <f>SUM(H23:H25)</f>
        <v>76</v>
      </c>
      <c r="I26" s="29">
        <f>SUM(I23:I25)</f>
        <v>313.01</v>
      </c>
      <c r="J26" s="29"/>
    </row>
    <row r="27" ht="27" spans="1:10">
      <c r="A27" s="20">
        <v>18</v>
      </c>
      <c r="B27" s="20" t="s">
        <v>41</v>
      </c>
      <c r="C27" s="20" t="s">
        <v>42</v>
      </c>
      <c r="D27" s="32">
        <v>55</v>
      </c>
      <c r="E27" s="20" t="s">
        <v>14</v>
      </c>
      <c r="F27" s="20">
        <v>16.5</v>
      </c>
      <c r="G27" s="20"/>
      <c r="H27" s="20">
        <f>D27*0.5-F27-G27</f>
        <v>11</v>
      </c>
      <c r="I27" s="20">
        <f t="shared" si="1"/>
        <v>27.5</v>
      </c>
      <c r="J27" s="20"/>
    </row>
    <row r="28" s="3" customFormat="1" ht="13.5" spans="1:10">
      <c r="A28" s="27" t="s">
        <v>43</v>
      </c>
      <c r="B28" s="28"/>
      <c r="C28" s="28"/>
      <c r="D28" s="29">
        <f>SUM(D27)</f>
        <v>55</v>
      </c>
      <c r="E28" s="29"/>
      <c r="F28" s="33">
        <f>SUM(F27:F27)</f>
        <v>16.5</v>
      </c>
      <c r="G28" s="33">
        <f>SUM(G27:G27)</f>
        <v>0</v>
      </c>
      <c r="H28" s="33">
        <f>SUM(H27:H27)</f>
        <v>11</v>
      </c>
      <c r="I28" s="29">
        <f>SUM(I27:I27)</f>
        <v>27.5</v>
      </c>
      <c r="J28" s="29"/>
    </row>
    <row r="29" s="4" customFormat="1" ht="13.5" spans="1:10">
      <c r="A29" s="20">
        <v>19</v>
      </c>
      <c r="B29" s="20" t="s">
        <v>44</v>
      </c>
      <c r="C29" s="31" t="s">
        <v>45</v>
      </c>
      <c r="D29" s="37">
        <v>90</v>
      </c>
      <c r="E29" s="20" t="s">
        <v>14</v>
      </c>
      <c r="F29" s="20">
        <v>27</v>
      </c>
      <c r="G29" s="20"/>
      <c r="H29" s="20">
        <f>D29*0.5-F29-G29</f>
        <v>18</v>
      </c>
      <c r="I29" s="20">
        <f t="shared" si="1"/>
        <v>45</v>
      </c>
      <c r="J29" s="20"/>
    </row>
    <row r="30" s="4" customFormat="1" ht="27" spans="1:10">
      <c r="A30" s="20">
        <v>20</v>
      </c>
      <c r="B30" s="20" t="s">
        <v>44</v>
      </c>
      <c r="C30" s="31" t="s">
        <v>46</v>
      </c>
      <c r="D30" s="37">
        <v>45</v>
      </c>
      <c r="E30" s="20" t="s">
        <v>14</v>
      </c>
      <c r="F30" s="20">
        <v>13.5</v>
      </c>
      <c r="G30" s="20"/>
      <c r="H30" s="20">
        <f>D30*0.3-F30-G30</f>
        <v>0</v>
      </c>
      <c r="I30" s="20">
        <f t="shared" si="1"/>
        <v>31.5</v>
      </c>
      <c r="J30" s="20"/>
    </row>
    <row r="31" s="4" customFormat="1" ht="27" spans="1:10">
      <c r="A31" s="20">
        <v>21</v>
      </c>
      <c r="B31" s="20" t="s">
        <v>44</v>
      </c>
      <c r="C31" s="31" t="s">
        <v>47</v>
      </c>
      <c r="D31" s="37">
        <v>45</v>
      </c>
      <c r="E31" s="20" t="s">
        <v>14</v>
      </c>
      <c r="F31" s="20">
        <v>13.5</v>
      </c>
      <c r="G31" s="20"/>
      <c r="H31" s="20">
        <f>D31*0.5-F31-G31</f>
        <v>9</v>
      </c>
      <c r="I31" s="20">
        <f t="shared" si="1"/>
        <v>22.5</v>
      </c>
      <c r="J31" s="20"/>
    </row>
    <row r="32" s="3" customFormat="1" ht="13.5" spans="1:10">
      <c r="A32" s="27" t="s">
        <v>48</v>
      </c>
      <c r="B32" s="28"/>
      <c r="C32" s="28"/>
      <c r="D32" s="29">
        <f>SUM(D29:D31)</f>
        <v>180</v>
      </c>
      <c r="E32" s="29"/>
      <c r="F32" s="33">
        <f>SUM(F29:F31)</f>
        <v>54</v>
      </c>
      <c r="G32" s="33">
        <f>SUM(G29:G31)</f>
        <v>0</v>
      </c>
      <c r="H32" s="33">
        <f>SUM(H29:H31)</f>
        <v>27</v>
      </c>
      <c r="I32" s="29">
        <f>SUM(I29:I31)</f>
        <v>99</v>
      </c>
      <c r="J32" s="29"/>
    </row>
    <row r="33" s="4" customFormat="1" ht="27" spans="1:10">
      <c r="A33" s="20">
        <v>22</v>
      </c>
      <c r="B33" s="20" t="s">
        <v>49</v>
      </c>
      <c r="C33" s="20" t="s">
        <v>50</v>
      </c>
      <c r="D33" s="20">
        <v>67.25</v>
      </c>
      <c r="E33" s="30" t="s">
        <v>14</v>
      </c>
      <c r="F33" s="20">
        <v>67.25</v>
      </c>
      <c r="G33" s="20"/>
      <c r="H33" s="20">
        <v>0</v>
      </c>
      <c r="I33" s="20">
        <f t="shared" si="1"/>
        <v>0</v>
      </c>
      <c r="J33" s="38"/>
    </row>
    <row r="34" s="3" customFormat="1" ht="13.5" spans="1:10">
      <c r="A34" s="27" t="s">
        <v>51</v>
      </c>
      <c r="B34" s="28"/>
      <c r="C34" s="28"/>
      <c r="D34" s="29">
        <f>SUM(D33:D33)</f>
        <v>67.25</v>
      </c>
      <c r="E34" s="29"/>
      <c r="F34" s="33">
        <f>SUM(F33:F33)</f>
        <v>67.25</v>
      </c>
      <c r="G34" s="33">
        <f>SUM(G33:G33)</f>
        <v>0</v>
      </c>
      <c r="H34" s="33">
        <f>SUM(H33:H33)</f>
        <v>0</v>
      </c>
      <c r="I34" s="29">
        <f>SUM(I33:I33)</f>
        <v>0</v>
      </c>
      <c r="J34" s="29"/>
    </row>
    <row r="35" s="1" customFormat="1" ht="40.5" spans="1:10">
      <c r="A35" s="20">
        <v>23</v>
      </c>
      <c r="B35" s="20" t="s">
        <v>52</v>
      </c>
      <c r="C35" s="20" t="s">
        <v>53</v>
      </c>
      <c r="D35" s="20">
        <v>50</v>
      </c>
      <c r="E35" s="20"/>
      <c r="F35" s="20">
        <v>15</v>
      </c>
      <c r="G35" s="20"/>
      <c r="H35" s="20">
        <f>D35*0.8-F35-G35</f>
        <v>25</v>
      </c>
      <c r="I35" s="20">
        <f t="shared" si="1"/>
        <v>10</v>
      </c>
      <c r="J35" s="20"/>
    </row>
    <row r="36" s="3" customFormat="1" ht="13.5" spans="1:10">
      <c r="A36" s="27" t="s">
        <v>54</v>
      </c>
      <c r="B36" s="28"/>
      <c r="C36" s="28"/>
      <c r="D36" s="29">
        <f>SUM(D35:D35)</f>
        <v>50</v>
      </c>
      <c r="E36" s="29"/>
      <c r="F36" s="33">
        <f>SUM(F35:F35)</f>
        <v>15</v>
      </c>
      <c r="G36" s="33">
        <f>SUM(G35:G35)</f>
        <v>0</v>
      </c>
      <c r="H36" s="33">
        <f>SUM(H35:H35)</f>
        <v>25</v>
      </c>
      <c r="I36" s="29">
        <f>SUM(I35:I35)</f>
        <v>10</v>
      </c>
      <c r="J36" s="29"/>
    </row>
    <row r="37" s="1" customFormat="1" ht="13.5" spans="1:10">
      <c r="A37" s="20">
        <v>24</v>
      </c>
      <c r="B37" s="20" t="s">
        <v>55</v>
      </c>
      <c r="C37" s="32" t="s">
        <v>56</v>
      </c>
      <c r="D37" s="32">
        <v>90</v>
      </c>
      <c r="E37" s="25" t="s">
        <v>14</v>
      </c>
      <c r="F37" s="20">
        <v>88.953</v>
      </c>
      <c r="G37" s="20"/>
      <c r="H37" s="20">
        <v>0</v>
      </c>
      <c r="I37" s="20">
        <f t="shared" si="1"/>
        <v>1.047</v>
      </c>
      <c r="J37" s="24"/>
    </row>
    <row r="38" s="3" customFormat="1" ht="13.5" spans="1:10">
      <c r="A38" s="27" t="s">
        <v>57</v>
      </c>
      <c r="B38" s="28"/>
      <c r="C38" s="28"/>
      <c r="D38" s="29">
        <f>SUM(D37:D37)</f>
        <v>90</v>
      </c>
      <c r="E38" s="29"/>
      <c r="F38" s="33">
        <f>SUM(F37:F37)</f>
        <v>88.953</v>
      </c>
      <c r="G38" s="33">
        <f>SUM(G37:G37)</f>
        <v>0</v>
      </c>
      <c r="H38" s="33">
        <f>SUM(H37:H37)</f>
        <v>0</v>
      </c>
      <c r="I38" s="29">
        <f>SUM(I37:I37)</f>
        <v>1.047</v>
      </c>
      <c r="J38" s="29"/>
    </row>
    <row r="39" spans="1:10">
      <c r="A39" s="20">
        <v>25</v>
      </c>
      <c r="B39" s="20" t="s">
        <v>58</v>
      </c>
      <c r="C39" s="32" t="s">
        <v>59</v>
      </c>
      <c r="D39" s="32">
        <v>100</v>
      </c>
      <c r="E39" s="20" t="s">
        <v>14</v>
      </c>
      <c r="F39" s="20">
        <v>30</v>
      </c>
      <c r="G39" s="20"/>
      <c r="H39" s="20">
        <f>D39*0.8-F39-G39</f>
        <v>50</v>
      </c>
      <c r="I39" s="20">
        <f t="shared" si="1"/>
        <v>20</v>
      </c>
      <c r="J39" s="20"/>
    </row>
    <row r="40" s="3" customFormat="1" ht="27" spans="1:10">
      <c r="A40" s="20">
        <v>26</v>
      </c>
      <c r="B40" s="20" t="s">
        <v>58</v>
      </c>
      <c r="C40" s="32" t="s">
        <v>60</v>
      </c>
      <c r="D40" s="32">
        <v>150</v>
      </c>
      <c r="E40" s="20" t="s">
        <v>14</v>
      </c>
      <c r="F40" s="3">
        <v>0</v>
      </c>
      <c r="G40" s="20"/>
      <c r="H40" s="20">
        <v>0</v>
      </c>
      <c r="I40" s="20">
        <v>0</v>
      </c>
      <c r="J40" s="20" t="s">
        <v>61</v>
      </c>
    </row>
    <row r="41" s="3" customFormat="1" ht="13.5" spans="1:10">
      <c r="A41" s="27" t="s">
        <v>62</v>
      </c>
      <c r="B41" s="28"/>
      <c r="C41" s="28"/>
      <c r="D41" s="29">
        <f>SUM(D39:D40)</f>
        <v>250</v>
      </c>
      <c r="E41" s="29"/>
      <c r="F41" s="33">
        <f>SUM(F39:F40)</f>
        <v>30</v>
      </c>
      <c r="G41" s="33">
        <f>SUM(G39:G40)</f>
        <v>0</v>
      </c>
      <c r="H41" s="33">
        <f>SUM(H39:H40)</f>
        <v>50</v>
      </c>
      <c r="I41" s="29">
        <f>SUM(I39:I40)</f>
        <v>20</v>
      </c>
      <c r="J41" s="29"/>
    </row>
    <row r="42" ht="27" spans="1:10">
      <c r="A42" s="20">
        <v>27</v>
      </c>
      <c r="B42" s="20" t="s">
        <v>63</v>
      </c>
      <c r="C42" s="32" t="s">
        <v>64</v>
      </c>
      <c r="D42" s="32">
        <v>0</v>
      </c>
      <c r="E42" s="20" t="s">
        <v>14</v>
      </c>
      <c r="F42" s="20">
        <v>0</v>
      </c>
      <c r="G42" s="20"/>
      <c r="H42" s="20">
        <f>D42*0.5-F42-G42</f>
        <v>0</v>
      </c>
      <c r="I42" s="20">
        <f t="shared" si="1"/>
        <v>0</v>
      </c>
      <c r="J42" s="20" t="s">
        <v>65</v>
      </c>
    </row>
    <row r="43" ht="27" spans="1:10">
      <c r="A43" s="20">
        <v>28</v>
      </c>
      <c r="B43" s="20" t="s">
        <v>63</v>
      </c>
      <c r="C43" s="32" t="s">
        <v>66</v>
      </c>
      <c r="D43" s="32">
        <v>40</v>
      </c>
      <c r="E43" s="20" t="s">
        <v>14</v>
      </c>
      <c r="F43" s="20">
        <v>12</v>
      </c>
      <c r="G43" s="20"/>
      <c r="H43" s="20">
        <f>D43*0.8-F43-G43</f>
        <v>20</v>
      </c>
      <c r="I43" s="20">
        <f t="shared" si="1"/>
        <v>8</v>
      </c>
      <c r="J43" s="20"/>
    </row>
    <row r="44" s="3" customFormat="1" ht="40.5" spans="1:10">
      <c r="A44" s="20">
        <v>29</v>
      </c>
      <c r="B44" s="20" t="s">
        <v>63</v>
      </c>
      <c r="C44" s="32" t="s">
        <v>67</v>
      </c>
      <c r="D44" s="32">
        <v>633.1</v>
      </c>
      <c r="E44" s="20" t="s">
        <v>14</v>
      </c>
      <c r="F44" s="3">
        <v>0</v>
      </c>
      <c r="G44" s="20"/>
      <c r="H44" s="20">
        <v>0</v>
      </c>
      <c r="I44" s="20">
        <v>0</v>
      </c>
      <c r="J44" s="20" t="s">
        <v>68</v>
      </c>
    </row>
    <row r="45" s="3" customFormat="1" ht="13.5" spans="1:10">
      <c r="A45" s="27" t="s">
        <v>69</v>
      </c>
      <c r="B45" s="28"/>
      <c r="C45" s="28"/>
      <c r="D45" s="29">
        <f>SUM(D42:D44)</f>
        <v>673.1</v>
      </c>
      <c r="E45" s="29"/>
      <c r="F45" s="33">
        <f>SUM(F42:F44)</f>
        <v>12</v>
      </c>
      <c r="G45" s="33">
        <f>SUM(G42:G44)</f>
        <v>0</v>
      </c>
      <c r="H45" s="33">
        <f>SUM(H42:H44)</f>
        <v>20</v>
      </c>
      <c r="I45" s="29">
        <f>SUM(I42:I44)</f>
        <v>8</v>
      </c>
      <c r="J45" s="29"/>
    </row>
    <row r="46" ht="27" spans="1:10">
      <c r="A46" s="20">
        <v>30</v>
      </c>
      <c r="B46" s="32" t="s">
        <v>70</v>
      </c>
      <c r="C46" s="32" t="s">
        <v>71</v>
      </c>
      <c r="D46" s="32">
        <v>45</v>
      </c>
      <c r="E46" s="20"/>
      <c r="F46" s="20">
        <v>13.5</v>
      </c>
      <c r="G46" s="20"/>
      <c r="H46" s="20">
        <f>D46*0.5-F46-G46</f>
        <v>9</v>
      </c>
      <c r="I46" s="20">
        <f>D46-F46-G46-H46</f>
        <v>22.5</v>
      </c>
      <c r="J46" s="20"/>
    </row>
    <row r="47" spans="1:10">
      <c r="A47" s="20">
        <v>31</v>
      </c>
      <c r="B47" s="32" t="s">
        <v>70</v>
      </c>
      <c r="C47" s="32" t="s">
        <v>72</v>
      </c>
      <c r="D47" s="32">
        <v>30</v>
      </c>
      <c r="E47" s="20"/>
      <c r="F47" s="20">
        <v>9</v>
      </c>
      <c r="G47" s="20"/>
      <c r="H47" s="20">
        <f>D47*0.5-F47-G47</f>
        <v>6</v>
      </c>
      <c r="I47" s="20">
        <f t="shared" si="1"/>
        <v>15</v>
      </c>
      <c r="J47" s="20"/>
    </row>
    <row r="48" spans="1:10">
      <c r="A48" s="20">
        <v>32</v>
      </c>
      <c r="B48" s="32" t="s">
        <v>70</v>
      </c>
      <c r="C48" s="32" t="s">
        <v>73</v>
      </c>
      <c r="D48" s="32">
        <v>175</v>
      </c>
      <c r="E48" s="20"/>
      <c r="F48" s="20">
        <v>52.5</v>
      </c>
      <c r="G48" s="20"/>
      <c r="H48" s="20">
        <f>D48*0.3-F48-G48</f>
        <v>0</v>
      </c>
      <c r="I48" s="20">
        <f t="shared" si="1"/>
        <v>122.5</v>
      </c>
      <c r="J48" s="20"/>
    </row>
    <row r="49" s="3" customFormat="1" ht="13.5" spans="1:10">
      <c r="A49" s="27" t="s">
        <v>74</v>
      </c>
      <c r="B49" s="28"/>
      <c r="C49" s="28"/>
      <c r="D49" s="29">
        <f>SUM(D46:D48)</f>
        <v>250</v>
      </c>
      <c r="E49" s="29"/>
      <c r="F49" s="33">
        <f>SUM(F46:F48)</f>
        <v>75</v>
      </c>
      <c r="G49" s="33">
        <f>SUM(G46:G48)</f>
        <v>0</v>
      </c>
      <c r="H49" s="33">
        <f>SUM(H46:H48)</f>
        <v>15</v>
      </c>
      <c r="I49" s="29">
        <f>SUM(I46:I48)</f>
        <v>160</v>
      </c>
      <c r="J49" s="29"/>
    </row>
    <row r="50" s="5" customFormat="1" ht="27" spans="1:10">
      <c r="A50" s="20">
        <v>33</v>
      </c>
      <c r="B50" s="20" t="s">
        <v>75</v>
      </c>
      <c r="C50" s="32" t="s">
        <v>76</v>
      </c>
      <c r="D50" s="32">
        <v>50</v>
      </c>
      <c r="E50" s="25" t="s">
        <v>14</v>
      </c>
      <c r="F50" s="20">
        <v>40</v>
      </c>
      <c r="G50" s="20"/>
      <c r="H50" s="20">
        <f>D50*0.8-F50-G50</f>
        <v>0</v>
      </c>
      <c r="I50" s="20">
        <f t="shared" si="1"/>
        <v>10</v>
      </c>
      <c r="J50" s="39"/>
    </row>
    <row r="51" s="1" customFormat="1" ht="27" spans="1:10">
      <c r="A51" s="20">
        <v>34</v>
      </c>
      <c r="B51" s="20" t="s">
        <v>75</v>
      </c>
      <c r="C51" s="20" t="s">
        <v>77</v>
      </c>
      <c r="D51" s="32">
        <v>30</v>
      </c>
      <c r="E51" s="20" t="s">
        <v>14</v>
      </c>
      <c r="F51" s="20">
        <v>24</v>
      </c>
      <c r="G51" s="20"/>
      <c r="H51" s="20">
        <f>D51*0.8-F51-G51</f>
        <v>0</v>
      </c>
      <c r="I51" s="20">
        <f t="shared" si="1"/>
        <v>6</v>
      </c>
      <c r="J51" s="24"/>
    </row>
    <row r="52" s="3" customFormat="1" ht="13.5" spans="1:10">
      <c r="A52" s="27" t="s">
        <v>78</v>
      </c>
      <c r="B52" s="28"/>
      <c r="C52" s="28"/>
      <c r="D52" s="29">
        <f>SUM(D50:D51)</f>
        <v>80</v>
      </c>
      <c r="E52" s="29"/>
      <c r="F52" s="33">
        <f>SUM(F50:F51)</f>
        <v>64</v>
      </c>
      <c r="G52" s="33">
        <f>SUM(G50:G51)</f>
        <v>0</v>
      </c>
      <c r="H52" s="33">
        <f>SUM(H50:H51)</f>
        <v>0</v>
      </c>
      <c r="I52" s="29">
        <f>SUM(I50:I51)</f>
        <v>16</v>
      </c>
      <c r="J52" s="29"/>
    </row>
    <row r="53" spans="1:10">
      <c r="A53" s="20">
        <v>35</v>
      </c>
      <c r="B53" s="20" t="s">
        <v>79</v>
      </c>
      <c r="C53" s="32" t="s">
        <v>80</v>
      </c>
      <c r="D53" s="32">
        <v>450</v>
      </c>
      <c r="E53" s="30"/>
      <c r="F53" s="20">
        <v>135</v>
      </c>
      <c r="G53" s="20"/>
      <c r="H53" s="20">
        <f>D53*0.5-F53-G53</f>
        <v>90</v>
      </c>
      <c r="I53" s="20">
        <f t="shared" si="1"/>
        <v>225</v>
      </c>
      <c r="J53" s="30"/>
    </row>
    <row r="54" s="3" customFormat="1" ht="13.5" spans="1:10">
      <c r="A54" s="27" t="s">
        <v>81</v>
      </c>
      <c r="B54" s="28"/>
      <c r="C54" s="28"/>
      <c r="D54" s="29">
        <f>SUM(D53:D53)</f>
        <v>450</v>
      </c>
      <c r="E54" s="29"/>
      <c r="F54" s="33">
        <f>SUM(F53:F53)</f>
        <v>135</v>
      </c>
      <c r="G54" s="33">
        <f>SUM(G53:G53)</f>
        <v>0</v>
      </c>
      <c r="H54" s="33">
        <f>D54*0.5-F54-G54</f>
        <v>90</v>
      </c>
      <c r="I54" s="29">
        <f>SUM(I53:I53)</f>
        <v>225</v>
      </c>
      <c r="J54" s="29"/>
    </row>
    <row r="55" s="3" customFormat="1" ht="40.5" spans="1:10">
      <c r="A55" s="27" t="s">
        <v>82</v>
      </c>
      <c r="B55" s="28"/>
      <c r="C55" s="28"/>
      <c r="D55" s="29">
        <f>D54+D52+D49+D45+D41+D38+D36+D34+D32+D28+D26+D22+D20+D16+D11</f>
        <v>4264.35</v>
      </c>
      <c r="E55" s="29"/>
      <c r="F55" s="29">
        <f>F54+F52+F49+F45+F41+F38+F36+F34+F32+F28+F26+F22+F20+F16+F11</f>
        <v>1196.0586</v>
      </c>
      <c r="G55" s="29">
        <f>G54+G52+G49+G45+G41+G38+G36+G34+G32+G28+G26+G22+G20+G16+G11</f>
        <v>90.24</v>
      </c>
      <c r="H55" s="29">
        <f>H11+H16+H20+H22+H26+H28+H32+H38+H36+H34+H41+H45+H49+H52+H54</f>
        <v>502.3</v>
      </c>
      <c r="I55" s="29">
        <f>I11+I16+I20+I22+I26+I28+I32+I38+I36+I34+I41+I45+I49+I52+I54</f>
        <v>1342.6514</v>
      </c>
      <c r="J55" s="29" t="s">
        <v>83</v>
      </c>
    </row>
  </sheetData>
  <mergeCells count="28">
    <mergeCell ref="A1:B1"/>
    <mergeCell ref="A2:J2"/>
    <mergeCell ref="A11:C11"/>
    <mergeCell ref="A16:C16"/>
    <mergeCell ref="A20:C20"/>
    <mergeCell ref="A22:C22"/>
    <mergeCell ref="A26:C26"/>
    <mergeCell ref="A28:C28"/>
    <mergeCell ref="A32:C32"/>
    <mergeCell ref="A34:C34"/>
    <mergeCell ref="A36:C36"/>
    <mergeCell ref="A38:C38"/>
    <mergeCell ref="A41:C41"/>
    <mergeCell ref="A45:C45"/>
    <mergeCell ref="A49:C49"/>
    <mergeCell ref="A52:C52"/>
    <mergeCell ref="A54:C54"/>
    <mergeCell ref="A55:C5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dataValidations count="1">
    <dataValidation type="list" allowBlank="1" showInputMessage="1" showErrorMessage="1" sqref="C42">
      <formula1>"产业振兴类,基础设施类,生态宜居类,文化振兴类,组织振兴类,人才振兴类,乡风文明类,公共服务类,其他"</formula1>
    </dataValidation>
  </dataValidations>
  <printOptions horizontalCentered="1"/>
  <pageMargins left="0.511805555555556" right="0.629861111111111" top="0.511805555555556" bottom="0.590277777777778" header="0.5" footer="0.5"/>
  <pageSetup paperSize="9" scale="85" firstPageNumber="5" fitToHeight="0" orientation="landscape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WPS_1676954444</cp:lastModifiedBy>
  <dcterms:created xsi:type="dcterms:W3CDTF">2023-02-27T02:10:00Z</dcterms:created>
  <dcterms:modified xsi:type="dcterms:W3CDTF">2026-06-23T01:38:51Z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AD807565A5B248DD959738DDBF670D68_13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